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PA">Rates!$B$2</definedName>
    <definedName name="BasicLimit">Rates!$B$3</definedName>
    <definedName name="HigherLimit">Rates!$B$4</definedName>
    <definedName name="IncomeBasic">Rates!$B$5</definedName>
    <definedName name="IncomeHigher">Rates!$B$6</definedName>
    <definedName name="IncomeAdditional">Rates!$B$7</definedName>
    <definedName name="Class4Lower">Rates!$B$8</definedName>
    <definedName name="Class4Upper">Rates!$B$9</definedName>
    <definedName name="Class4RateLower">Rates!$B$10</definedName>
    <definedName name="Class4RateUpper">Rates!$B$11</definedName>
    <definedName name="Class2Weekly">Rates!$B$12</definedName>
    <definedName name="Class2Threshold">Rates!$B$13</definedName>
    <definedName name="In_GrossFees">'Your figures'!$B$3</definedName>
    <definedName name="In_AssocPct">'Your figures'!$B$4</definedName>
    <definedName name="In_LabPct">'Your figures'!$B$5</definedName>
    <definedName name="In_Expenses">'Your figures'!$B$6</definedName>
    <definedName name="In_Pension">'Your figures'!$B$7</definedName>
    <definedName name="AssocShare">'Your figures'!$B$9</definedName>
    <definedName name="LabDeduct">'Your figures'!$B$10</definedName>
    <definedName name="ProfitBeforePension">'Your figures'!$B$11</definedName>
    <definedName name="TaxableProfit">'Your figures'!$B$12</definedName>
    <definedName name="IncomeTax">'Your figures'!$B$13</definedName>
    <definedName name="Class4">'Your figures'!$B$14</definedName>
    <definedName name="Class2">'Your figures'!$B$15</definedName>
    <definedName name="TotalTax">'Your figures'!$B$16</definedName>
    <definedName name="NetCash">'Your figures'!$B$17</definedName>
  </definedNames>
  <calcPr calcId="171027"/>
</workbook>
</file>

<file path=xl/sharedStrings.xml><?xml version="1.0" encoding="utf-8"?>
<sst xmlns="http://schemas.openxmlformats.org/spreadsheetml/2006/main" count="71" uniqueCount="58">
  <si>
    <t>Locked rates: do not edit (2025/26)</t>
  </si>
  <si>
    <t>Income tax: personal allowance (GBP)</t>
  </si>
  <si>
    <t>Income tax: basic rate upper limit (GBP)</t>
  </si>
  <si>
    <t>Income tax: higher rate upper limit (GBP)</t>
  </si>
  <si>
    <t>Income tax: basic rate</t>
  </si>
  <si>
    <t>Income tax: higher rate</t>
  </si>
  <si>
    <t>Income tax: additional rate</t>
  </si>
  <si>
    <t>Class 4 NI: lower profits limit (GBP)</t>
  </si>
  <si>
    <t>Class 4 NI: upper profits limit (GBP)</t>
  </si>
  <si>
    <t>Class 4 NI: main rate (below upper limit)</t>
  </si>
  <si>
    <t>Class 4 NI: upper rate (above upper limit)</t>
  </si>
  <si>
    <t>Class 2 NI: weekly amount (GBP)</t>
  </si>
  <si>
    <t>Class 2 NI: small profits threshold (GBP)</t>
  </si>
  <si>
    <t>Your figures: edit the highlighted cells</t>
  </si>
  <si>
    <t>Summary</t>
  </si>
  <si>
    <t>Gross fees (GBP)</t>
  </si>
  <si>
    <t>Gross fees</t>
  </si>
  <si>
    <t>Associate percentage of fees (%)</t>
  </si>
  <si>
    <t>Associate share</t>
  </si>
  <si>
    <t>Lab percentage of gross fees (%)</t>
  </si>
  <si>
    <t>Lab deduction</t>
  </si>
  <si>
    <t>Other expenses (GBP)</t>
  </si>
  <si>
    <t>Expenses</t>
  </si>
  <si>
    <t>NHS Pension contribution (GBP)</t>
  </si>
  <si>
    <t>NHS Pension</t>
  </si>
  <si>
    <t>Taxable profit</t>
  </si>
  <si>
    <t>Associate share of fees</t>
  </si>
  <si>
    <t>Income tax</t>
  </si>
  <si>
    <t>Profit before pension</t>
  </si>
  <si>
    <t>Class 4 NI</t>
  </si>
  <si>
    <t>Class 2 NI</t>
  </si>
  <si>
    <t>Total tax and NI</t>
  </si>
  <si>
    <t>Net cash</t>
  </si>
  <si>
    <t>Net cash in your pocket</t>
  </si>
  <si>
    <t>Effective tax rate</t>
  </si>
  <si>
    <t>Check: net + tax = taxable profit</t>
  </si>
  <si>
    <t>Associate and locum take-home model</t>
  </si>
  <si>
    <t>Dental Finance Partners</t>
  </si>
  <si>
    <t/>
  </si>
  <si>
    <t>This model shows your estimated take-home pay as a dental associate or locum,</t>
  </si>
  <si>
    <t>after income tax, Class 4 NI and Class 2 NI, based on 2025/26 rates.</t>
  </si>
  <si>
    <t>How to use:</t>
  </si>
  <si>
    <t>1. Go to the 'Your figures' tab.</t>
  </si>
  <si>
    <t>2. Edit the highlighted cells: fees, percentages, expenses, pension.</t>
  </si>
  <si>
    <t>3. Every figure recalculates automatically.</t>
  </si>
  <si>
    <t>The 'Rates' tab holds the locked 2025/26 rates. Do not edit it.</t>
  </si>
  <si>
    <t>See 'Notes' for assumptions and limitations.</t>
  </si>
  <si>
    <t>Assumptions and limitations</t>
  </si>
  <si>
    <t>2025/26 rates: income tax personal allowance GBP12,570; basic rate 20% to GBP50,270;</t>
  </si>
  <si>
    <t>higher rate 40% to GBP125,140; additional rate 45% above.</t>
  </si>
  <si>
    <t>Class 4 NI: 6% between GBP12,570 and GBP50,270, 2% above.</t>
  </si>
  <si>
    <t>Class 2 NI: GBP3.45/week (52 weeks) if profit exceeds the GBP6,725 small profits threshold.</t>
  </si>
  <si>
    <t>Lab deduction: calculated as lab% of gross fees, then scaled by the associate percentage.</t>
  </si>
  <si>
    <t>This matches the calcAssociateTakeHome() formula in the site calculator.</t>
  </si>
  <si>
    <t>NHS Pension: treated as deductible from taxable profit (practitioner arrangement).</t>
  </si>
  <si>
    <t>It reduces both income tax and Class 4 NI. Class 2 is based on profit before pension.</t>
  </si>
  <si>
    <t>This is a directional model. Your actual position depends on student loan repayments,</t>
  </si>
  <si>
    <t>Marriage Allowance, other income, and local NHS Pension tier. Speak to a specialist.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</si>
</sst>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A1A2E"/>
    </font>
    <font>
      <b/>
      <color rgb="FF001b3d"/>
      <sz val="11"/>
    </font>
    <font>
      <b/>
      <color rgb="FF001b3d"/>
    </font>
    <font>
      <b/>
    </font>
    <font>
      <b/>
      <color rgb="FF001b3d"/>
      <sz val="14"/>
    </font>
    <font>
      <b/>
      <color rgb="FF001b3d"/>
      <sz val="12"/>
    </font>
  </fonts>
  <fills count="5">
    <fill>
      <patternFill patternType="none"/>
    </fill>
    <fill>
      <patternFill patternType="gray125"/>
    </fill>
    <fill>
      <patternFill patternType="solid">
        <fgColor rgb="FF001b3d"/>
      </patternFill>
    </fill>
    <fill>
      <patternFill patternType="solid">
        <fgColor rgb="FFb8975d"/>
      </patternFill>
    </fill>
    <fill>
      <patternFill patternType="solid">
        <fgColor rgb="FFF5ED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/>
    <xf numFmtId="165" fontId="0" fillId="4" borderId="0" xfId="0" applyNumberFormat="1" applyFill="1" applyProtection="1">
      <protection locked="0"/>
    </xf>
    <xf numFmtId="165" fontId="0" fillId="0" borderId="0" xfId="0" applyNumberFormat="1"/>
    <xf numFmtId="2" fontId="0" fillId="4" borderId="0" xfId="0" applyNumberFormat="1" applyFill="1" applyProtection="1">
      <protection locked="0"/>
    </xf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b3d"/>
  </sheetPr>
  <dimension ref="A1:B13"/>
  <sheetFormatPr defaultRowHeight="15" outlineLevelRow="0" outlineLevelCol="0" x14ac:dyDescent="55"/>
  <cols>
    <col min="1" max="1" width="52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4">
        <v>12570</v>
      </c>
    </row>
    <row r="9" spans="1:2" x14ac:dyDescent="0.25">
      <c r="A9" s="3" t="s">
        <v>8</v>
      </c>
      <c r="B9" s="4">
        <v>50270</v>
      </c>
    </row>
    <row r="10" spans="1:2" x14ac:dyDescent="0.25">
      <c r="A10" s="3" t="s">
        <v>9</v>
      </c>
      <c r="B10" s="5">
        <v>0.06</v>
      </c>
    </row>
    <row r="11" spans="1:2" x14ac:dyDescent="0.25">
      <c r="A11" s="3" t="s">
        <v>10</v>
      </c>
      <c r="B11" s="5">
        <v>0.02</v>
      </c>
    </row>
    <row r="12" spans="1:2" x14ac:dyDescent="0.25">
      <c r="A12" s="3" t="s">
        <v>11</v>
      </c>
      <c r="B12" s="4">
        <v>3.45</v>
      </c>
    </row>
    <row r="13" spans="1:2" x14ac:dyDescent="0.25">
      <c r="A13" s="3" t="s">
        <v>12</v>
      </c>
      <c r="B13" s="4">
        <v>6725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E20"/>
  <sheetFormatPr defaultRowHeight="15" outlineLevelRow="0" outlineLevelCol="0" x14ac:dyDescent="55"/>
  <cols>
    <col min="1" max="1" width="44" customWidth="1"/>
    <col min="2" max="2" width="20" customWidth="1"/>
    <col min="3" max="3" width="4" customWidth="1"/>
    <col min="4" max="4" width="38" customWidth="1"/>
    <col min="5" max="5" width="20" customWidth="1"/>
  </cols>
  <sheetData>
    <row r="1" spans="1:5" x14ac:dyDescent="0.25">
      <c r="A1" s="6" t="s">
        <v>13</v>
      </c>
      <c r="B1" s="6"/>
      <c r="D1" s="7" t="s">
        <v>14</v>
      </c>
      <c r="E1" s="7"/>
    </row>
    <row r="3" spans="1:5" x14ac:dyDescent="0.25">
      <c r="A3" s="8" t="s">
        <v>15</v>
      </c>
      <c r="B3" s="9">
        <v>120000</v>
      </c>
      <c r="D3" s="8" t="s">
        <v>16</v>
      </c>
      <c r="E3" s="10">
        <f>In_GrossFees</f>
      </c>
    </row>
    <row r="4" spans="1:5" x14ac:dyDescent="0.25">
      <c r="A4" s="8" t="s">
        <v>17</v>
      </c>
      <c r="B4" s="11">
        <v>50</v>
      </c>
      <c r="D4" s="8" t="s">
        <v>18</v>
      </c>
      <c r="E4" s="10">
        <f>AssocShare</f>
      </c>
    </row>
    <row r="5" spans="1:5" x14ac:dyDescent="0.25">
      <c r="A5" s="8" t="s">
        <v>19</v>
      </c>
      <c r="B5" s="11">
        <v>8</v>
      </c>
      <c r="D5" s="8" t="s">
        <v>20</v>
      </c>
      <c r="E5" s="10">
        <f>LabDeduct</f>
      </c>
    </row>
    <row r="6" spans="1:5" x14ac:dyDescent="0.25">
      <c r="A6" s="8" t="s">
        <v>21</v>
      </c>
      <c r="B6" s="9">
        <v>3000</v>
      </c>
      <c r="D6" s="8" t="s">
        <v>22</v>
      </c>
      <c r="E6" s="10">
        <f>In_Expenses</f>
      </c>
    </row>
    <row r="7" spans="1:5" x14ac:dyDescent="0.25">
      <c r="A7" s="8" t="s">
        <v>23</v>
      </c>
      <c r="B7" s="9">
        <v>0</v>
      </c>
      <c r="D7" s="8" t="s">
        <v>24</v>
      </c>
      <c r="E7" s="10">
        <f>In_Pension</f>
      </c>
    </row>
    <row r="8" spans="4:5" x14ac:dyDescent="0.25">
      <c r="D8" s="12" t="s">
        <v>25</v>
      </c>
      <c r="E8" s="13">
        <f>TaxableProfit</f>
      </c>
    </row>
    <row r="9" spans="1:2" x14ac:dyDescent="0.25">
      <c r="A9" s="8" t="s">
        <v>26</v>
      </c>
      <c r="B9" s="10">
        <f>In_GrossFees*(In_AssocPct/100)</f>
      </c>
    </row>
    <row r="10" spans="1:5" x14ac:dyDescent="0.25">
      <c r="A10" s="8" t="s">
        <v>20</v>
      </c>
      <c r="B10" s="10">
        <f>In_GrossFees*(In_LabPct/100)*(In_AssocPct/100)</f>
      </c>
      <c r="D10" s="8" t="s">
        <v>27</v>
      </c>
      <c r="E10" s="10">
        <f>IncomeTax</f>
      </c>
    </row>
    <row r="11" spans="1:5" x14ac:dyDescent="0.25">
      <c r="A11" s="8" t="s">
        <v>28</v>
      </c>
      <c r="B11" s="10">
        <f>MAX(0,AssocShare-LabDeduct-In_Expenses)</f>
      </c>
      <c r="D11" s="8" t="s">
        <v>29</v>
      </c>
      <c r="E11" s="10">
        <f>Class4</f>
      </c>
    </row>
    <row r="12" spans="1:5" x14ac:dyDescent="0.25">
      <c r="A12" s="8" t="s">
        <v>25</v>
      </c>
      <c r="B12" s="10">
        <f>MAX(0,ProfitBeforePension-In_Pension)</f>
      </c>
      <c r="D12" s="8" t="s">
        <v>30</v>
      </c>
      <c r="E12" s="10">
        <f>Class2</f>
      </c>
    </row>
    <row r="13" spans="1:5" x14ac:dyDescent="0.25">
      <c r="A13" s="8" t="s">
        <v>27</v>
      </c>
      <c r="B13" s="10">
        <f>LET(tp,TaxableProfit,pa,IF(tp&gt;100000,MAX(0,PA-(tp-100000)/2),PA),t,MAX(0,tp-pa),basic,MIN(t,BasicLimit-PA),higher,MAX(0,MIN(t-basic,HigherLimit-BasicLimit)),additional,MAX(0,t-basic-higher),basic*IncomeBasic+higher*IncomeHigher+additional*IncomeAdditional)</f>
      </c>
      <c r="D13" s="12" t="s">
        <v>31</v>
      </c>
      <c r="E13" s="13">
        <f>TotalTax</f>
      </c>
    </row>
    <row r="14" spans="1:2" x14ac:dyDescent="0.25">
      <c r="A14" s="8" t="s">
        <v>29</v>
      </c>
      <c r="B14" s="10">
        <f>IF(TaxableProfit&lt;=Class4Lower,0,(MIN(TaxableProfit,Class4Upper)-Class4Lower)*Class4RateLower+MAX(0,TaxableProfit-Class4Upper)*Class4RateUpper)</f>
      </c>
    </row>
    <row r="15" spans="1:5" x14ac:dyDescent="0.25">
      <c r="A15" s="8" t="s">
        <v>30</v>
      </c>
      <c r="B15" s="10">
        <f>IF(ProfitBeforePension&gt;Class2Threshold,52*Class2Weekly,0)</f>
      </c>
      <c r="D15" s="12" t="s">
        <v>32</v>
      </c>
      <c r="E15" s="13">
        <f>NetCash</f>
      </c>
    </row>
    <row r="16" spans="1:2" x14ac:dyDescent="0.25">
      <c r="A16" s="14" t="s">
        <v>31</v>
      </c>
      <c r="B16" s="15">
        <f>IncomeTax+Class4+Class2</f>
      </c>
    </row>
    <row r="17" spans="1:2" x14ac:dyDescent="0.25">
      <c r="A17" s="14" t="s">
        <v>33</v>
      </c>
      <c r="B17" s="15">
        <f>TaxableProfit-TotalTax</f>
      </c>
    </row>
    <row r="18" spans="1:2" x14ac:dyDescent="0.25">
      <c r="A18" s="8" t="s">
        <v>34</v>
      </c>
      <c r="B18" s="5">
        <f>IF(ProfitBeforePension&gt;0,TotalTax/ProfitBeforePension,0)</f>
      </c>
    </row>
    <row r="20" spans="1:2" x14ac:dyDescent="0.25">
      <c r="A20" s="8" t="s">
        <v>35</v>
      </c>
      <c r="B20">
        <f>IF(ABS(NetCash+TotalTax-TaxableProfit)&lt;0.01,"OK","ERROR")</f>
      </c>
    </row>
  </sheetData>
  <mergeCells count="2">
    <mergeCell ref="A1:B1"/>
    <mergeCell ref="D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6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38</v>
      </c>
    </row>
    <row r="7" spans="1:1" x14ac:dyDescent="0.25">
      <c r="A7" s="1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38</v>
      </c>
    </row>
    <row r="12" spans="1:1" x14ac:dyDescent="0.25">
      <c r="A12" t="s">
        <v>45</v>
      </c>
    </row>
    <row r="13" spans="1:1" x14ac:dyDescent="0.25">
      <c r="A13" t="s">
        <v>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6" t="s">
        <v>47</v>
      </c>
    </row>
    <row r="2" spans="1:1" x14ac:dyDescent="0.25">
      <c r="A2" t="s">
        <v>38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38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38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38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38</v>
      </c>
    </row>
    <row r="15" spans="1:1" x14ac:dyDescent="0.25">
      <c r="A15" t="s">
        <v>56</v>
      </c>
    </row>
    <row r="16" spans="1:1" x14ac:dyDescent="0.25">
      <c r="A16" t="s">
        <v>57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Dental Finance Partners</dc:creator>
  <dc:title/>
  <dc:subject/>
  <dc:description/>
  <cp:keywords/>
  <cp:category/>
  <cp:lastModifiedBy>Dental Finance Partners</cp:lastModifiedBy>
  <dcterms:created xsi:type="dcterms:W3CDTF">2024-01-01T00:00:00Z</dcterms:created>
  <dcterms:modified xsi:type="dcterms:W3CDTF">2024-01-01T00:00:00Z</dcterms:modified>
</cp:coreProperties>
</file>