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PA">Rates!$B$2</definedName>
    <definedName name="BasicLimit">Rates!$B$3</definedName>
    <definedName name="HigherLimit">Rates!$B$4</definedName>
    <definedName name="IncomeBasic">Rates!$B$5</definedName>
    <definedName name="IncomeHigher">Rates!$B$6</definedName>
    <definedName name="IncomeAdditional">Rates!$B$7</definedName>
    <definedName name="Class4Lower">Rates!$B$8</definedName>
    <definedName name="Class4Upper">Rates!$B$9</definedName>
    <definedName name="Class4LowerRate">Rates!$B$10</definedName>
    <definedName name="Class4UpperRate">Rates!$B$11</definedName>
    <definedName name="NiPrimary">Rates!$B$12</definedName>
    <definedName name="NiSecondary">Rates!$B$13</definedName>
    <definedName name="EmployeeNiRate">Rates!$B$14</definedName>
    <definedName name="EmployerNiRate">Rates!$B$15</definedName>
    <definedName name="DivAllowance">Rates!$B$16</definedName>
    <definedName name="DivBasic">Rates!$B$17</definedName>
    <definedName name="DivHigher">Rates!$B$18</definedName>
    <definedName name="DivAdditional">Rates!$B$19</definedName>
    <definedName name="CtSmallRate">Rates!$B$20</definedName>
    <definedName name="CtMainRate">Rates!$B$21</definedName>
    <definedName name="CtSmallThresh">Rates!$B$22</definedName>
    <definedName name="CtMainThresh">Rates!$B$23</definedName>
    <definedName name="Class2Weekly">Rates!$B$24</definedName>
    <definedName name="Class2Threshold">Rates!$B$25</definedName>
    <definedName name="LtdSalary">Rates!$B$26</definedName>
    <definedName name="LtdAdminCost">Rates!$B$27</definedName>
    <definedName name="In_Profit">'Your figures'!$B$3</definedName>
    <definedName name="In_Pension">'Your figures'!$B$4</definedName>
    <definedName name="P_TaxableProfit">'Your figures'!$E$3</definedName>
    <definedName name="P_IncomeTax">'Your figures'!$E$4</definedName>
    <definedName name="P_Class4">'Your figures'!$E$5</definedName>
    <definedName name="P_Class2">'Your figures'!$E$6</definedName>
    <definedName name="P_TotalTax">'Your figures'!$E$7</definedName>
    <definedName name="P_Net">'Your figures'!$E$8</definedName>
    <definedName name="L_Salary">'Your figures'!$H$3</definedName>
    <definedName name="L_EmployerNi">'Your figures'!$H$4</definedName>
    <definedName name="L_ProfitAfterSalary">'Your figures'!$H$5</definedName>
    <definedName name="L_CorpTax">'Your figures'!$H$6</definedName>
    <definedName name="L_Dividend">'Your figures'!$H$7</definedName>
    <definedName name="L_EmployeeNi">'Your figures'!$H$8</definedName>
    <definedName name="L_SalaryTax">'Your figures'!$H$9</definedName>
    <definedName name="L_DivTax">'Your figures'!$H$10</definedName>
    <definedName name="L_AdminCost">'Your figures'!$H$11</definedName>
    <definedName name="L_TotalCost">'Your figures'!$H$12</definedName>
    <definedName name="L_Net">'Your figures'!$H$13</definedName>
  </definedNames>
  <calcPr calcId="171027"/>
</workbook>
</file>

<file path=xl/sharedStrings.xml><?xml version="1.0" encoding="utf-8"?>
<sst xmlns="http://schemas.openxmlformats.org/spreadsheetml/2006/main" count="83" uniqueCount="75">
  <si>
    <t>Locked rates: do not edit (2026/27)</t>
  </si>
  <si>
    <t>Income tax: personal allowance (GBP)</t>
  </si>
  <si>
    <t>Income tax: basic rate upper limit (GBP)</t>
  </si>
  <si>
    <t>Income tax: higher rate upper limit (GBP)</t>
  </si>
  <si>
    <t>Income tax: basic rate</t>
  </si>
  <si>
    <t>Income tax: higher rate</t>
  </si>
  <si>
    <t>Income tax: additional rate</t>
  </si>
  <si>
    <t>Class 4 NI: lower profits limit (GBP)</t>
  </si>
  <si>
    <t>Class 4 NI: upper profits limit (GBP)</t>
  </si>
  <si>
    <t>Class 4 NI: main rate</t>
  </si>
  <si>
    <t>Class 4 NI: upper rate</t>
  </si>
  <si>
    <t>Employee NI: primary threshold (GBP)</t>
  </si>
  <si>
    <t>Employer NI: secondary threshold (GBP)</t>
  </si>
  <si>
    <t>Employee NI: main rate</t>
  </si>
  <si>
    <t>Employer NI: rate (15% from Apr 2025)</t>
  </si>
  <si>
    <t>Dividend allowance (GBP)</t>
  </si>
  <si>
    <t>Dividend tax: basic rate (FA 2026)</t>
  </si>
  <si>
    <t>Dividend tax: higher rate (FA 2026)</t>
  </si>
  <si>
    <t>Dividend tax: additional rate (FA 2026)</t>
  </si>
  <si>
    <t>Corporation Tax: small profits rate</t>
  </si>
  <si>
    <t>Corporation Tax: main rate</t>
  </si>
  <si>
    <t>Corporation Tax: small profits limit (GBP)</t>
  </si>
  <si>
    <t>Corporation Tax: main rate lower limit (GBP)</t>
  </si>
  <si>
    <t>Class 2 NI: weekly amount (GBP)</t>
  </si>
  <si>
    <t>Class 2 NI: small profits threshold (GBP)</t>
  </si>
  <si>
    <t>Ltd: director salary (GBP)</t>
  </si>
  <si>
    <t>Ltd: estimated admin cost (GBP)</t>
  </si>
  <si>
    <t>Inputs: edit the highlighted cells</t>
  </si>
  <si>
    <t>Partnership / sole trader</t>
  </si>
  <si>
    <t>Limited company (salary + dividends)</t>
  </si>
  <si>
    <t>Practice profit (GBP)</t>
  </si>
  <si>
    <t>Taxable profit</t>
  </si>
  <si>
    <t>Director salary</t>
  </si>
  <si>
    <t>NHS Pension contribution (GBP)</t>
  </si>
  <si>
    <t>Income tax</t>
  </si>
  <si>
    <t>Employer NI</t>
  </si>
  <si>
    <t>Class 4 NI</t>
  </si>
  <si>
    <t>Profit after salary + NI</t>
  </si>
  <si>
    <t>Class 2 NI</t>
  </si>
  <si>
    <t>Corporation Tax</t>
  </si>
  <si>
    <t>Total tax and NI</t>
  </si>
  <si>
    <t>Dividend paid</t>
  </si>
  <si>
    <t>Net in pocket (incl pension)</t>
  </si>
  <si>
    <t>Employee NI on salary</t>
  </si>
  <si>
    <t>Income tax on salary</t>
  </si>
  <si>
    <t>Partnership check: net+tax=profit</t>
  </si>
  <si>
    <t>Dividend tax</t>
  </si>
  <si>
    <t>Ltd check: net+totalcost=profit</t>
  </si>
  <si>
    <t>Ltd admin cost</t>
  </si>
  <si>
    <t>Total tax + NI + costs</t>
  </si>
  <si>
    <t>Partnership advantage over ltd</t>
  </si>
  <si>
    <t>Principal profit extraction model</t>
  </si>
  <si>
    <t>Dental Finance Partners</t>
  </si>
  <si>
    <t/>
  </si>
  <si>
    <t>This model compares extracting practice profit as a sole trader or partnership</t>
  </si>
  <si>
    <t>versus through a limited company (salary plus dividends) for 2026/27.</t>
  </si>
  <si>
    <t>How to use:</t>
  </si>
  <si>
    <t>1. Go to the 'Your figures' tab.</t>
  </si>
  <si>
    <t>2. Edit the highlighted cells: profit and pension contribution.</t>
  </si>
  <si>
    <t>3. The partnership and limited company columns recalculate automatically.</t>
  </si>
  <si>
    <t>The 'Rates' tab holds locked 2026/27 rates. Do not edit it.</t>
  </si>
  <si>
    <t>NHS Pension note: incorporating typically means dividends are not pensionable.</t>
  </si>
  <si>
    <t>The model does not quantify lost NHS Pension accrual. See 'Notes'.</t>
  </si>
  <si>
    <t>Assumptions and limitations</t>
  </si>
  <si>
    <t>2026/27 rates. Employer NIC 15% above GBP5,000 secondary threshold.</t>
  </si>
  <si>
    <t>Dividend tax: 10.75% basic, 35.75% higher, 39.35% additional (FA 2026).</t>
  </si>
  <si>
    <t>Dividend allowance GBP500. CT marginal fraction 0.265.</t>
  </si>
  <si>
    <t>Ltd model: director salary GBP12,570, full distributable profit as dividend.</t>
  </si>
  <si>
    <t>No Employment Allowance (single-director restriction). Admin cost GBP2,500.</t>
  </si>
  <si>
    <t>Partnership model: sole trader or single principal, no Class 1 NI on profit.</t>
  </si>
  <si>
    <t>Class 2 NI at GBP3.45/week if profit above GBP6,725.</t>
  </si>
  <si>
    <t>NHS Pension: the model does not quantify the accrual you would lose on</t>
  </si>
  <si>
    <t>incorporation. Over a 10 to 15 year run to retirement, that lost accrual</t>
  </si>
  <si>
    <t>can outweigh the headline tax saving. Take specialist advice.</t>
  </si>
  <si>
    <t>This is a directional model. Speak to a specialist before any restructuring decision.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</si>
</sst>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"/>
    <numFmt numFmtId="165" formatCode="£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A1A2E"/>
    </font>
    <font>
      <b/>
      <color rgb="FF001b3d"/>
      <sz val="11"/>
    </font>
    <font>
      <b/>
    </font>
    <font>
      <b/>
      <color rgb="FF001b3d"/>
    </font>
    <font>
      <b/>
      <color rgb="FF001b3d"/>
      <sz val="14"/>
    </font>
    <font>
      <b/>
      <color rgb="FF001b3d"/>
      <sz val="12"/>
    </font>
  </fonts>
  <fills count="5">
    <fill>
      <patternFill patternType="none"/>
    </fill>
    <fill>
      <patternFill patternType="gray125"/>
    </fill>
    <fill>
      <patternFill patternType="solid">
        <fgColor rgb="FF001b3d"/>
      </patternFill>
    </fill>
    <fill>
      <patternFill patternType="solid">
        <fgColor rgb="FFb8975d"/>
      </patternFill>
    </fill>
    <fill>
      <patternFill patternType="solid">
        <fgColor rgb="FFF5ED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/>
    <xf numFmtId="165" fontId="0" fillId="4" borderId="0" xfId="0" applyNumberFormat="1" applyFill="1" applyProtection="1">
      <protection locked="0"/>
    </xf>
    <xf numFmtId="165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b3d"/>
  </sheetPr>
  <dimension ref="A1:B27"/>
  <sheetFormatPr defaultRowHeight="15" outlineLevelRow="0" outlineLevelCol="0" x14ac:dyDescent="55"/>
  <cols>
    <col min="1" max="1" width="54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12570</v>
      </c>
    </row>
    <row r="3" spans="1:2" x14ac:dyDescent="0.25">
      <c r="A3" s="3" t="s">
        <v>2</v>
      </c>
      <c r="B3" s="4">
        <v>50270</v>
      </c>
    </row>
    <row r="4" spans="1:2" x14ac:dyDescent="0.25">
      <c r="A4" s="3" t="s">
        <v>3</v>
      </c>
      <c r="B4" s="4">
        <v>125140</v>
      </c>
    </row>
    <row r="5" spans="1:2" x14ac:dyDescent="0.25">
      <c r="A5" s="3" t="s">
        <v>4</v>
      </c>
      <c r="B5" s="5">
        <v>0.2</v>
      </c>
    </row>
    <row r="6" spans="1:2" x14ac:dyDescent="0.25">
      <c r="A6" s="3" t="s">
        <v>5</v>
      </c>
      <c r="B6" s="5">
        <v>0.4</v>
      </c>
    </row>
    <row r="7" spans="1:2" x14ac:dyDescent="0.25">
      <c r="A7" s="3" t="s">
        <v>6</v>
      </c>
      <c r="B7" s="5">
        <v>0.45</v>
      </c>
    </row>
    <row r="8" spans="1:2" x14ac:dyDescent="0.25">
      <c r="A8" s="3" t="s">
        <v>7</v>
      </c>
      <c r="B8" s="4">
        <v>12570</v>
      </c>
    </row>
    <row r="9" spans="1:2" x14ac:dyDescent="0.25">
      <c r="A9" s="3" t="s">
        <v>8</v>
      </c>
      <c r="B9" s="4">
        <v>50270</v>
      </c>
    </row>
    <row r="10" spans="1:2" x14ac:dyDescent="0.25">
      <c r="A10" s="3" t="s">
        <v>9</v>
      </c>
      <c r="B10" s="5">
        <v>0.06</v>
      </c>
    </row>
    <row r="11" spans="1:2" x14ac:dyDescent="0.25">
      <c r="A11" s="3" t="s">
        <v>10</v>
      </c>
      <c r="B11" s="5">
        <v>0.02</v>
      </c>
    </row>
    <row r="12" spans="1:2" x14ac:dyDescent="0.25">
      <c r="A12" s="3" t="s">
        <v>11</v>
      </c>
      <c r="B12" s="4">
        <v>12570</v>
      </c>
    </row>
    <row r="13" spans="1:2" x14ac:dyDescent="0.25">
      <c r="A13" s="3" t="s">
        <v>12</v>
      </c>
      <c r="B13" s="4">
        <v>5000</v>
      </c>
    </row>
    <row r="14" spans="1:2" x14ac:dyDescent="0.25">
      <c r="A14" s="3" t="s">
        <v>13</v>
      </c>
      <c r="B14" s="5">
        <v>0.08</v>
      </c>
    </row>
    <row r="15" spans="1:2" x14ac:dyDescent="0.25">
      <c r="A15" s="3" t="s">
        <v>14</v>
      </c>
      <c r="B15" s="5">
        <v>0.15</v>
      </c>
    </row>
    <row r="16" spans="1:2" x14ac:dyDescent="0.25">
      <c r="A16" s="3" t="s">
        <v>15</v>
      </c>
      <c r="B16" s="4">
        <v>500</v>
      </c>
    </row>
    <row r="17" spans="1:2" x14ac:dyDescent="0.25">
      <c r="A17" s="3" t="s">
        <v>16</v>
      </c>
      <c r="B17" s="5">
        <v>0.1075</v>
      </c>
    </row>
    <row r="18" spans="1:2" x14ac:dyDescent="0.25">
      <c r="A18" s="3" t="s">
        <v>17</v>
      </c>
      <c r="B18" s="5">
        <v>0.3575</v>
      </c>
    </row>
    <row r="19" spans="1:2" x14ac:dyDescent="0.25">
      <c r="A19" s="3" t="s">
        <v>18</v>
      </c>
      <c r="B19" s="5">
        <v>0.3935</v>
      </c>
    </row>
    <row r="20" spans="1:2" x14ac:dyDescent="0.25">
      <c r="A20" s="3" t="s">
        <v>19</v>
      </c>
      <c r="B20" s="5">
        <v>0.19</v>
      </c>
    </row>
    <row r="21" spans="1:2" x14ac:dyDescent="0.25">
      <c r="A21" s="3" t="s">
        <v>20</v>
      </c>
      <c r="B21" s="5">
        <v>0.25</v>
      </c>
    </row>
    <row r="22" spans="1:2" x14ac:dyDescent="0.25">
      <c r="A22" s="3" t="s">
        <v>21</v>
      </c>
      <c r="B22" s="4">
        <v>50000</v>
      </c>
    </row>
    <row r="23" spans="1:2" x14ac:dyDescent="0.25">
      <c r="A23" s="3" t="s">
        <v>22</v>
      </c>
      <c r="B23" s="4">
        <v>250000</v>
      </c>
    </row>
    <row r="24" spans="1:2" x14ac:dyDescent="0.25">
      <c r="A24" s="3" t="s">
        <v>23</v>
      </c>
      <c r="B24" s="4">
        <v>3.45</v>
      </c>
    </row>
    <row r="25" spans="1:2" x14ac:dyDescent="0.25">
      <c r="A25" s="3" t="s">
        <v>24</v>
      </c>
      <c r="B25" s="4">
        <v>6725</v>
      </c>
    </row>
    <row r="26" spans="1:2" x14ac:dyDescent="0.25">
      <c r="A26" s="3" t="s">
        <v>25</v>
      </c>
      <c r="B26" s="4">
        <v>12570</v>
      </c>
    </row>
    <row r="27" spans="1:2" x14ac:dyDescent="0.25">
      <c r="A27" s="3" t="s">
        <v>26</v>
      </c>
      <c r="B27" s="4">
        <v>2500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H15"/>
  <sheetFormatPr defaultRowHeight="15" outlineLevelRow="0" outlineLevelCol="0" x14ac:dyDescent="55"/>
  <cols>
    <col min="1" max="1" width="36" customWidth="1"/>
    <col min="2" max="2" width="20" customWidth="1"/>
    <col min="3" max="3" width="4" customWidth="1"/>
    <col min="4" max="4" width="36" customWidth="1"/>
    <col min="5" max="5" width="20" customWidth="1"/>
    <col min="6" max="6" width="4" customWidth="1"/>
    <col min="7" max="7" width="36" customWidth="1"/>
    <col min="8" max="8" width="20" customWidth="1"/>
  </cols>
  <sheetData>
    <row r="1" spans="1:8" x14ac:dyDescent="0.25">
      <c r="A1" s="6" t="s">
        <v>27</v>
      </c>
      <c r="B1" s="6"/>
      <c r="D1" s="7" t="s">
        <v>28</v>
      </c>
      <c r="E1" s="7"/>
      <c r="G1" s="6" t="s">
        <v>29</v>
      </c>
      <c r="H1" s="6"/>
    </row>
    <row r="3" spans="1:8" x14ac:dyDescent="0.25">
      <c r="A3" s="8" t="s">
        <v>30</v>
      </c>
      <c r="B3" s="9">
        <v>120000</v>
      </c>
      <c r="D3" s="8" t="s">
        <v>31</v>
      </c>
      <c r="E3" s="10">
        <f>MAX(0,In_Profit-In_Pension)</f>
      </c>
      <c r="G3" s="8" t="s">
        <v>32</v>
      </c>
      <c r="H3" s="10">
        <f>LtdSalary</f>
      </c>
    </row>
    <row r="4" spans="1:8" x14ac:dyDescent="0.25">
      <c r="A4" s="8" t="s">
        <v>33</v>
      </c>
      <c r="B4" s="9">
        <v>0</v>
      </c>
      <c r="D4" s="8" t="s">
        <v>34</v>
      </c>
      <c r="E4" s="10">
        <f>LET(tp,P_TaxableProfit,pa,IF(tp&gt;100000,MAX(0,PA-(tp-100000)/2),PA),t,MAX(0,tp-pa),basic,MIN(t,BasicLimit-PA),higher,MAX(0,MIN(t-basic,HigherLimit-BasicLimit)),additional,MAX(0,t-basic-higher),basic*IncomeBasic+higher*IncomeHigher+additional*IncomeAdditional)</f>
      </c>
      <c r="G4" s="8" t="s">
        <v>35</v>
      </c>
      <c r="H4" s="10">
        <f>MAX(0,(L_Salary-NiSecondary)*EmployerNiRate)</f>
      </c>
    </row>
    <row r="5" spans="4:8" x14ac:dyDescent="0.25">
      <c r="D5" s="8" t="s">
        <v>36</v>
      </c>
      <c r="E5" s="10">
        <f>IF(P_TaxableProfit&lt;=Class4Lower,0,(MIN(P_TaxableProfit,Class4Upper)-Class4Lower)*Class4LowerRate+MAX(0,P_TaxableProfit-Class4Upper)*Class4UpperRate)</f>
      </c>
      <c r="G5" s="8" t="s">
        <v>37</v>
      </c>
      <c r="H5" s="10">
        <f>MAX(0,In_Profit-L_Salary-L_EmployerNi-In_Pension)</f>
      </c>
    </row>
    <row r="6" spans="4:8" x14ac:dyDescent="0.25">
      <c r="D6" s="8" t="s">
        <v>38</v>
      </c>
      <c r="E6" s="10">
        <f>IF(In_Profit&gt;Class2Threshold,52*Class2Weekly,0)</f>
      </c>
      <c r="G6" s="8" t="s">
        <v>39</v>
      </c>
      <c r="H6" s="10">
        <f>IF(L_ProfitAfterSalary&lt;=0,0,IF(L_ProfitAfterSalary&lt;=CtSmallThresh,L_ProfitAfterSalary*CtSmallRate,IF(L_ProfitAfterSalary&gt;=CtMainThresh,L_ProfitAfterSalary*CtMainRate,CtSmallThresh*CtSmallRate+(L_ProfitAfterSalary-CtSmallThresh)*0.265)))</f>
      </c>
    </row>
    <row r="7" spans="4:8" x14ac:dyDescent="0.25">
      <c r="D7" s="11" t="s">
        <v>40</v>
      </c>
      <c r="E7" s="12">
        <f>P_IncomeTax+P_Class4+P_Class2</f>
      </c>
      <c r="G7" s="8" t="s">
        <v>41</v>
      </c>
      <c r="H7" s="10">
        <f>MAX(0,L_ProfitAfterSalary-L_CorpTax)</f>
      </c>
    </row>
    <row r="8" spans="4:8" x14ac:dyDescent="0.25">
      <c r="D8" s="13" t="s">
        <v>42</v>
      </c>
      <c r="E8" s="14">
        <f>In_Profit-P_TotalTax</f>
      </c>
      <c r="G8" s="8" t="s">
        <v>43</v>
      </c>
      <c r="H8" s="10">
        <f>IF(L_Salary&lt;=NiPrimary,0,(MIN(L_Salary,50270)-NiPrimary)*EmployeeNiRate+MAX(0,L_Salary-50270)*0.02)</f>
      </c>
    </row>
    <row r="9" spans="7:8" x14ac:dyDescent="0.25">
      <c r="G9" s="8" t="s">
        <v>44</v>
      </c>
      <c r="H9" s="10">
        <f>LET(sal,L_Salary,pa,IF(sal&gt;100000,MAX(0,PA-(sal-100000)/2),PA),t,MAX(0,sal-pa),basic,MIN(t,BasicLimit-PA),higher,MAX(0,MIN(t-basic,HigherLimit-BasicLimit)),additional,MAX(0,t-basic-higher),basic*IncomeBasic+higher*IncomeHigher+additional*IncomeAdditional)</f>
      </c>
    </row>
    <row r="10" spans="1:8" x14ac:dyDescent="0.25">
      <c r="A10" s="8" t="s">
        <v>45</v>
      </c>
      <c r="B10">
        <f>IF(ABS(P_Net+P_TotalTax-In_Profit)&lt;0.1,"OK","ERROR")</f>
      </c>
      <c r="G10" s="8" t="s">
        <v>46</v>
      </c>
      <c r="H10" s="10">
        <f>IF(L_Dividend&lt;=0,0,LET(sal,L_Salary,div,L_Dividend,pa,IF(sal+div&gt;100000,MAX(0,PA-(sal+div-100000)/2),PA),paUsedBySal,MIN(sal,pa),paLeft,MAX(0,pa-paUsedBySal),taxableDiv,MAX(0,div-paLeft-DivAllowance),basicBand,BasicLimit-PA,higherBand,HigherLimit-BasicLimit,salInBasic,MIN(MAX(0,sal-pa),basicBand),salInHigher,MIN(MAX(0,sal-pa-salInBasic),higherBand),remBasic,MAX(0,basicBand-salInBasic),remHigher,MAX(0,higherBand-salInHigher),inBasic,MIN(taxableDiv,remBasic),inHigher,MIN(taxableDiv-inBasic,remHigher),inAdd,MAX(0,taxableDiv-inBasic-inHigher),inBasic*DivBasic+inHigher*DivHigher+inAdd*DivAdditional))</f>
      </c>
    </row>
    <row r="11" spans="1:8" x14ac:dyDescent="0.25">
      <c r="A11" s="8" t="s">
        <v>47</v>
      </c>
      <c r="B11">
        <f>IF(ABS(L_Net+L_TotalCost-In_Profit)&lt;0.1,"OK","ERROR")</f>
      </c>
      <c r="G11" s="8" t="s">
        <v>48</v>
      </c>
      <c r="H11" s="10">
        <f>LtdAdminCost</f>
      </c>
    </row>
    <row r="12" spans="7:8" x14ac:dyDescent="0.25">
      <c r="G12" s="11" t="s">
        <v>49</v>
      </c>
      <c r="H12" s="12">
        <f>L_SalaryTax+L_EmployeeNi+L_EmployerNi+L_CorpTax+L_DivTax+L_AdminCost</f>
      </c>
    </row>
    <row r="13" spans="7:8" x14ac:dyDescent="0.25">
      <c r="G13" s="13" t="s">
        <v>42</v>
      </c>
      <c r="H13" s="14">
        <f>L_Salary-L_SalaryTax-L_EmployeeNi+(L_Dividend-L_DivTax)-L_AdminCost+In_Pension</f>
      </c>
    </row>
    <row r="15" spans="7:8" x14ac:dyDescent="0.25">
      <c r="G15" s="11" t="s">
        <v>50</v>
      </c>
      <c r="H15" s="10">
        <f>P_Net-L_Net</f>
      </c>
    </row>
  </sheetData>
  <mergeCells count="3">
    <mergeCell ref="A1:B1"/>
    <mergeCell ref="D1:E1"/>
    <mergeCell ref="G1:H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5d"/>
  </sheetPr>
  <dimension ref="A1:A14"/>
  <sheetFormatPr defaultRowHeight="15" outlineLevelRow="0" outlineLevelCol="0" x14ac:dyDescent="55"/>
  <cols>
    <col min="1" max="1" width="90" customWidth="1"/>
  </cols>
  <sheetData>
    <row r="1" spans="1:1" x14ac:dyDescent="0.25">
      <c r="A1" s="15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53</v>
      </c>
    </row>
    <row r="7" spans="1:1" x14ac:dyDescent="0.25">
      <c r="A7" s="16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53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FormatPr defaultRowHeight="15" outlineLevelRow="0" outlineLevelCol="0" x14ac:dyDescent="55"/>
  <cols>
    <col min="1" max="1" width="100" customWidth="1"/>
  </cols>
  <sheetData>
    <row r="1" spans="1:1" x14ac:dyDescent="0.25">
      <c r="A1" s="15" t="s">
        <v>63</v>
      </c>
    </row>
    <row r="2" spans="1:1" x14ac:dyDescent="0.25">
      <c r="A2" t="s">
        <v>53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53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53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53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53</v>
      </c>
    </row>
    <row r="17" spans="1:1" x14ac:dyDescent="0.25">
      <c r="A17" t="s">
        <v>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Dental Finance Partners</dc:creator>
  <dc:title/>
  <dc:subject/>
  <dc:description/>
  <cp:keywords/>
  <cp:category/>
  <cp:lastModifiedBy>Dental Finance Partners</cp:lastModifiedBy>
  <dcterms:created xsi:type="dcterms:W3CDTF">2024-01-01T00:00:00Z</dcterms:created>
  <dcterms:modified xsi:type="dcterms:W3CDTF">2024-01-01T00:00:00Z</dcterms:modified>
</cp:coreProperties>
</file>